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君媛\00.【高教深耕計畫】\12.【第二期】\113計畫\"/>
    </mc:Choice>
  </mc:AlternateContent>
  <bookViews>
    <workbookView xWindow="0" yWindow="0" windowWidth="28800" windowHeight="11925"/>
  </bookViews>
  <sheets>
    <sheet name="經費規劃表" sheetId="1" r:id="rId1"/>
    <sheet name="工讀生負擔時數試算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D13" i="2"/>
  <c r="C13" i="2"/>
  <c r="C17" i="2" s="1"/>
  <c r="L7" i="2"/>
  <c r="I7" i="2"/>
  <c r="H7" i="2"/>
  <c r="E7" i="2"/>
  <c r="D7" i="2"/>
  <c r="L4" i="2"/>
  <c r="L8" i="2" s="1"/>
  <c r="K4" i="2"/>
  <c r="K7" i="2" s="1"/>
  <c r="J4" i="2"/>
  <c r="J7" i="2" s="1"/>
  <c r="I4" i="2"/>
  <c r="I8" i="2" s="1"/>
  <c r="H4" i="2"/>
  <c r="H8" i="2" s="1"/>
  <c r="G4" i="2"/>
  <c r="G7" i="2" s="1"/>
  <c r="F4" i="2"/>
  <c r="F7" i="2" s="1"/>
  <c r="E4" i="2"/>
  <c r="E8" i="2" s="1"/>
  <c r="D4" i="2"/>
  <c r="D8" i="2" s="1"/>
  <c r="C4" i="2"/>
  <c r="C7" i="2" s="1"/>
  <c r="D16" i="2" l="1"/>
  <c r="D17" i="2" s="1"/>
  <c r="F8" i="2"/>
  <c r="J8" i="2"/>
  <c r="C8" i="2"/>
  <c r="G8" i="2"/>
  <c r="K8" i="2"/>
  <c r="D4" i="1" l="1"/>
  <c r="D5" i="1"/>
  <c r="D6" i="1"/>
  <c r="D7" i="1"/>
  <c r="D8" i="1"/>
  <c r="D9" i="1"/>
  <c r="D10" i="1"/>
  <c r="D15" i="1" l="1"/>
  <c r="D14" i="1"/>
  <c r="D13" i="1"/>
  <c r="D12" i="1"/>
  <c r="D11" i="1"/>
  <c r="D16" i="1" l="1"/>
  <c r="B19" i="1" s="1"/>
  <c r="B18" i="1" l="1"/>
  <c r="B17" i="1"/>
  <c r="E17" i="1" s="1"/>
  <c r="E18" i="1" l="1"/>
</calcChain>
</file>

<file path=xl/sharedStrings.xml><?xml version="1.0" encoding="utf-8"?>
<sst xmlns="http://schemas.openxmlformats.org/spreadsheetml/2006/main" count="29" uniqueCount="23">
  <si>
    <t>計畫編號：</t>
    <phoneticPr fontId="3" type="noConversion"/>
  </si>
  <si>
    <t>計畫主持人：</t>
    <phoneticPr fontId="3" type="noConversion"/>
  </si>
  <si>
    <t>項目</t>
    <phoneticPr fontId="3" type="noConversion"/>
  </si>
  <si>
    <t>單價</t>
    <phoneticPr fontId="3" type="noConversion"/>
  </si>
  <si>
    <t>數量</t>
    <phoneticPr fontId="3" type="noConversion"/>
  </si>
  <si>
    <t>總價</t>
    <phoneticPr fontId="3" type="noConversion"/>
  </si>
  <si>
    <t>備註</t>
    <phoneticPr fontId="3" type="noConversion"/>
  </si>
  <si>
    <t>計畫預算合計</t>
    <phoneticPr fontId="3" type="noConversion"/>
  </si>
  <si>
    <t>第一批可動支經費</t>
    <phoneticPr fontId="3" type="noConversion"/>
  </si>
  <si>
    <t>第一批達成率80%</t>
    <phoneticPr fontId="3" type="noConversion"/>
  </si>
  <si>
    <t>第二批可動支經費</t>
    <phoneticPr fontId="3" type="noConversion"/>
  </si>
  <si>
    <t>第二批達成率80%</t>
    <phoneticPr fontId="3" type="noConversion"/>
  </si>
  <si>
    <t>第三批可動支經費</t>
    <phoneticPr fontId="3" type="noConversion"/>
  </si>
  <si>
    <t xml:space="preserve">1.資本門費用按資本門審查會議結果辦理，無須列入計畫預算中。
2.工讀生費用請預先規劃，以不超過計畫預算合計20%為原則，費用計算請參考右圖。
3.表格如不敷使用，請自行增減。
4.如經費使用上有需要經費流用等情形(如：印刷費原編列5,000元，因實際需要支出10,000元，擬將差旅費5,000元額度流至印刷費)，請協助於事前提醒本組對應窗口，以利本計畫落實經費管控作業。 </t>
    <phoneticPr fontId="3" type="noConversion"/>
  </si>
  <si>
    <t>國立體育大學113年度高教深耕計畫經費規劃表</t>
    <phoneticPr fontId="3" type="noConversion"/>
  </si>
  <si>
    <t>小時</t>
    <phoneticPr fontId="3" type="noConversion"/>
  </si>
  <si>
    <t>時薪183</t>
    <phoneticPr fontId="3" type="noConversion"/>
  </si>
  <si>
    <t>勞保</t>
    <phoneticPr fontId="3" type="noConversion"/>
  </si>
  <si>
    <t>勞退</t>
    <phoneticPr fontId="3" type="noConversion"/>
  </si>
  <si>
    <t>補充保費</t>
    <phoneticPr fontId="3" type="noConversion"/>
  </si>
  <si>
    <t>總負擔</t>
    <phoneticPr fontId="3" type="noConversion"/>
  </si>
  <si>
    <t>單天進用</t>
    <phoneticPr fontId="3" type="noConversion"/>
  </si>
  <si>
    <t>註：下方分頁提供113年工讀生負擔時數試算表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</si>
</sst>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_-* #,##0_-;\-* #,##0_-;_-* &quot;-&quot;?_-;_-@_-"/>
  </numFmts>
  <fonts count="1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4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8"/>
      <color theme="1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4" fillId="0" borderId="4" xfId="2" applyFont="1" applyBorder="1">
      <alignment vertical="center"/>
    </xf>
    <xf numFmtId="0" fontId="5" fillId="2" borderId="5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7" fillId="3" borderId="10" xfId="0" applyFont="1" applyFill="1" applyBorder="1" applyAlignment="1">
      <alignment vertical="center" wrapText="1"/>
    </xf>
    <xf numFmtId="176" fontId="7" fillId="3" borderId="11" xfId="1" applyNumberFormat="1" applyFont="1" applyFill="1" applyBorder="1">
      <alignment vertical="center"/>
    </xf>
    <xf numFmtId="0" fontId="7" fillId="3" borderId="12" xfId="0" applyFont="1" applyFill="1" applyBorder="1" applyAlignment="1">
      <alignment vertical="center" wrapText="1"/>
    </xf>
    <xf numFmtId="0" fontId="7" fillId="3" borderId="13" xfId="0" applyFont="1" applyFill="1" applyBorder="1" applyAlignment="1">
      <alignment vertical="center" wrapText="1"/>
    </xf>
    <xf numFmtId="176" fontId="7" fillId="3" borderId="14" xfId="1" applyNumberFormat="1" applyFont="1" applyFill="1" applyBorder="1">
      <alignment vertical="center"/>
    </xf>
    <xf numFmtId="0" fontId="7" fillId="3" borderId="15" xfId="0" applyFont="1" applyFill="1" applyBorder="1" applyAlignment="1">
      <alignment vertical="center" wrapText="1"/>
    </xf>
    <xf numFmtId="0" fontId="7" fillId="3" borderId="16" xfId="0" applyFont="1" applyFill="1" applyBorder="1" applyAlignment="1">
      <alignment vertical="center" wrapText="1"/>
    </xf>
    <xf numFmtId="176" fontId="7" fillId="3" borderId="17" xfId="1" applyNumberFormat="1" applyFont="1" applyFill="1" applyBorder="1">
      <alignment vertical="center"/>
    </xf>
    <xf numFmtId="0" fontId="7" fillId="3" borderId="18" xfId="0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177" fontId="8" fillId="2" borderId="11" xfId="3" applyNumberFormat="1" applyFont="1" applyFill="1" applyBorder="1">
      <alignment vertical="center"/>
    </xf>
    <xf numFmtId="0" fontId="8" fillId="2" borderId="12" xfId="2" applyFont="1" applyFill="1" applyBorder="1" applyAlignment="1">
      <alignment vertical="center" wrapText="1"/>
    </xf>
    <xf numFmtId="177" fontId="8" fillId="0" borderId="14" xfId="3" applyNumberFormat="1" applyFont="1" applyBorder="1">
      <alignment vertical="center"/>
    </xf>
    <xf numFmtId="0" fontId="8" fillId="0" borderId="15" xfId="2" applyFont="1" applyBorder="1">
      <alignment vertical="center"/>
    </xf>
    <xf numFmtId="0" fontId="8" fillId="0" borderId="7" xfId="2" applyFont="1" applyBorder="1" applyAlignment="1">
      <alignment horizontal="center" vertical="center"/>
    </xf>
    <xf numFmtId="178" fontId="8" fillId="0" borderId="8" xfId="2" applyNumberFormat="1" applyFont="1" applyBorder="1" applyAlignment="1">
      <alignment horizontal="center" vertical="center"/>
    </xf>
    <xf numFmtId="178" fontId="8" fillId="0" borderId="9" xfId="2" applyNumberFormat="1" applyFont="1" applyBorder="1">
      <alignment vertical="center"/>
    </xf>
    <xf numFmtId="0" fontId="8" fillId="0" borderId="10" xfId="2" applyFont="1" applyBorder="1" applyAlignment="1">
      <alignment horizontal="center" vertical="center"/>
    </xf>
    <xf numFmtId="178" fontId="8" fillId="0" borderId="11" xfId="2" applyNumberFormat="1" applyFont="1" applyBorder="1" applyAlignment="1">
      <alignment horizontal="center" vertical="center"/>
    </xf>
    <xf numFmtId="176" fontId="8" fillId="0" borderId="12" xfId="3" applyNumberFormat="1" applyFont="1" applyBorder="1">
      <alignment vertical="center"/>
    </xf>
    <xf numFmtId="0" fontId="8" fillId="0" borderId="13" xfId="2" applyFont="1" applyBorder="1" applyAlignment="1">
      <alignment horizontal="center" vertical="center"/>
    </xf>
    <xf numFmtId="178" fontId="8" fillId="0" borderId="14" xfId="2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25" xfId="2" applyFont="1" applyBorder="1" applyAlignment="1">
      <alignment horizontal="left" vertical="center" wrapText="1"/>
    </xf>
    <xf numFmtId="0" fontId="8" fillId="0" borderId="26" xfId="2" applyFont="1" applyBorder="1" applyAlignment="1">
      <alignment horizontal="left" vertical="center" wrapText="1"/>
    </xf>
    <xf numFmtId="0" fontId="8" fillId="0" borderId="27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177" fontId="8" fillId="2" borderId="28" xfId="3" applyNumberFormat="1" applyFont="1" applyFill="1" applyBorder="1">
      <alignment vertical="center"/>
    </xf>
    <xf numFmtId="177" fontId="8" fillId="2" borderId="29" xfId="3" applyNumberFormat="1" applyFont="1" applyFill="1" applyBorder="1">
      <alignment vertical="center"/>
    </xf>
    <xf numFmtId="0" fontId="9" fillId="0" borderId="0" xfId="0" applyFont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/>
    </xf>
    <xf numFmtId="0" fontId="10" fillId="0" borderId="36" xfId="0" applyFont="1" applyBorder="1">
      <alignment vertical="center"/>
    </xf>
    <xf numFmtId="177" fontId="10" fillId="0" borderId="36" xfId="0" applyNumberFormat="1" applyFont="1" applyBorder="1" applyAlignment="1">
      <alignment horizontal="right" vertical="center"/>
    </xf>
    <xf numFmtId="177" fontId="10" fillId="0" borderId="37" xfId="0" applyNumberFormat="1" applyFont="1" applyBorder="1" applyAlignment="1">
      <alignment horizontal="right" vertical="center"/>
    </xf>
    <xf numFmtId="0" fontId="10" fillId="0" borderId="38" xfId="0" applyFont="1" applyBorder="1">
      <alignment vertical="center"/>
    </xf>
    <xf numFmtId="177" fontId="10" fillId="0" borderId="38" xfId="0" applyNumberFormat="1" applyFont="1" applyBorder="1" applyAlignment="1">
      <alignment horizontal="right" vertical="center"/>
    </xf>
    <xf numFmtId="177" fontId="10" fillId="0" borderId="39" xfId="0" applyNumberFormat="1" applyFont="1" applyBorder="1" applyAlignment="1">
      <alignment horizontal="right" vertical="center"/>
    </xf>
    <xf numFmtId="177" fontId="10" fillId="0" borderId="40" xfId="0" applyNumberFormat="1" applyFont="1" applyBorder="1" applyAlignment="1">
      <alignment horizontal="right" vertical="center"/>
    </xf>
    <xf numFmtId="0" fontId="10" fillId="0" borderId="25" xfId="0" applyFont="1" applyBorder="1">
      <alignment vertical="center"/>
    </xf>
    <xf numFmtId="177" fontId="10" fillId="0" borderId="41" xfId="0" applyNumberFormat="1" applyFont="1" applyBorder="1" applyAlignment="1">
      <alignment horizontal="right" vertical="center"/>
    </xf>
    <xf numFmtId="177" fontId="10" fillId="0" borderId="42" xfId="0" applyNumberFormat="1" applyFont="1" applyBorder="1" applyAlignment="1">
      <alignment horizontal="right" vertical="center"/>
    </xf>
    <xf numFmtId="0" fontId="10" fillId="5" borderId="33" xfId="0" applyFont="1" applyFill="1" applyBorder="1">
      <alignment vertical="center"/>
    </xf>
    <xf numFmtId="177" fontId="10" fillId="4" borderId="30" xfId="0" applyNumberFormat="1" applyFont="1" applyFill="1" applyBorder="1" applyAlignment="1">
      <alignment horizontal="right" vertical="center"/>
    </xf>
    <xf numFmtId="177" fontId="10" fillId="0" borderId="33" xfId="0" applyNumberFormat="1" applyFont="1" applyBorder="1" applyAlignment="1">
      <alignment horizontal="right" vertical="center"/>
    </xf>
    <xf numFmtId="177" fontId="10" fillId="4" borderId="31" xfId="0" applyNumberFormat="1" applyFont="1" applyFill="1" applyBorder="1" applyAlignment="1">
      <alignment horizontal="right" vertical="center"/>
    </xf>
    <xf numFmtId="177" fontId="10" fillId="4" borderId="33" xfId="0" applyNumberFormat="1" applyFont="1" applyFill="1" applyBorder="1" applyAlignment="1">
      <alignment horizontal="right" vertical="center"/>
    </xf>
    <xf numFmtId="177" fontId="10" fillId="0" borderId="31" xfId="0" applyNumberFormat="1" applyFont="1" applyBorder="1" applyAlignment="1">
      <alignment horizontal="right" vertical="center"/>
    </xf>
    <xf numFmtId="0" fontId="0" fillId="0" borderId="43" xfId="0" applyBorder="1">
      <alignment vertical="center"/>
    </xf>
    <xf numFmtId="0" fontId="10" fillId="6" borderId="33" xfId="0" applyFont="1" applyFill="1" applyBorder="1">
      <alignment vertical="center"/>
    </xf>
    <xf numFmtId="0" fontId="11" fillId="0" borderId="30" xfId="0" applyFont="1" applyBorder="1">
      <alignment vertical="center"/>
    </xf>
    <xf numFmtId="0" fontId="11" fillId="0" borderId="33" xfId="0" applyFont="1" applyBorder="1">
      <alignment vertical="center"/>
    </xf>
    <xf numFmtId="0" fontId="10" fillId="0" borderId="37" xfId="0" applyFont="1" applyBorder="1">
      <alignment vertical="center"/>
    </xf>
    <xf numFmtId="0" fontId="10" fillId="0" borderId="44" xfId="0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1" fontId="0" fillId="0" borderId="0" xfId="0" applyNumberFormat="1">
      <alignment vertical="center"/>
    </xf>
    <xf numFmtId="0" fontId="10" fillId="0" borderId="39" xfId="0" applyFont="1" applyBorder="1">
      <alignment vertical="center"/>
    </xf>
    <xf numFmtId="0" fontId="10" fillId="0" borderId="22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46" xfId="0" applyFont="1" applyBorder="1">
      <alignment vertical="center"/>
    </xf>
    <xf numFmtId="1" fontId="10" fillId="0" borderId="24" xfId="0" applyNumberFormat="1" applyFont="1" applyBorder="1" applyAlignment="1">
      <alignment horizontal="right" vertical="center"/>
    </xf>
    <xf numFmtId="1" fontId="10" fillId="0" borderId="47" xfId="0" applyNumberFormat="1" applyFont="1" applyBorder="1" applyAlignment="1">
      <alignment horizontal="right" vertical="center"/>
    </xf>
    <xf numFmtId="0" fontId="10" fillId="0" borderId="33" xfId="0" applyFont="1" applyBorder="1">
      <alignment vertical="center"/>
    </xf>
    <xf numFmtId="176" fontId="10" fillId="0" borderId="48" xfId="1" applyNumberFormat="1" applyFont="1" applyBorder="1" applyAlignment="1">
      <alignment horizontal="right" vertical="center"/>
    </xf>
    <xf numFmtId="176" fontId="10" fillId="0" borderId="6" xfId="1" applyNumberFormat="1" applyFont="1" applyBorder="1" applyAlignment="1">
      <alignment horizontal="right" vertical="center"/>
    </xf>
    <xf numFmtId="0" fontId="8" fillId="0" borderId="0" xfId="0" applyFont="1">
      <alignment vertical="center"/>
    </xf>
  </cellXfs>
  <cellStyles count="4">
    <cellStyle name="一般" xfId="0" builtinId="0"/>
    <cellStyle name="一般 2" xfId="2"/>
    <cellStyle name="千分位" xfId="1" builtinId="3"/>
    <cellStyle name="千分位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G20" sqref="G20"/>
    </sheetView>
  </sheetViews>
  <sheetFormatPr defaultRowHeight="19.5" x14ac:dyDescent="0.25"/>
  <cols>
    <col min="1" max="1" width="20.125" style="29" customWidth="1"/>
    <col min="2" max="2" width="13.5" style="29" customWidth="1"/>
    <col min="3" max="3" width="12" style="29" customWidth="1"/>
    <col min="4" max="4" width="16.625" style="29" customWidth="1"/>
    <col min="5" max="5" width="39.5" style="29" customWidth="1"/>
  </cols>
  <sheetData>
    <row r="1" spans="1:5" ht="20.25" thickBot="1" x14ac:dyDescent="0.3">
      <c r="A1" s="33" t="s">
        <v>14</v>
      </c>
      <c r="B1" s="34"/>
      <c r="C1" s="34"/>
      <c r="D1" s="34"/>
      <c r="E1" s="35"/>
    </row>
    <row r="2" spans="1:5" ht="20.25" thickBot="1" x14ac:dyDescent="0.3">
      <c r="A2" s="1" t="s">
        <v>0</v>
      </c>
      <c r="B2" s="2"/>
      <c r="C2" s="36" t="s">
        <v>1</v>
      </c>
      <c r="D2" s="36"/>
      <c r="E2" s="3"/>
    </row>
    <row r="3" spans="1:5" x14ac:dyDescent="0.25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</row>
    <row r="4" spans="1:5" x14ac:dyDescent="0.25">
      <c r="A4" s="7"/>
      <c r="B4" s="8"/>
      <c r="C4" s="8"/>
      <c r="D4" s="17">
        <f t="shared" ref="D4:D10" si="0">B4*C4</f>
        <v>0</v>
      </c>
      <c r="E4" s="9"/>
    </row>
    <row r="5" spans="1:5" x14ac:dyDescent="0.25">
      <c r="A5" s="7"/>
      <c r="B5" s="8"/>
      <c r="C5" s="8"/>
      <c r="D5" s="17">
        <f t="shared" si="0"/>
        <v>0</v>
      </c>
      <c r="E5" s="9"/>
    </row>
    <row r="6" spans="1:5" ht="20.25" thickBot="1" x14ac:dyDescent="0.3">
      <c r="A6" s="10"/>
      <c r="B6" s="11"/>
      <c r="C6" s="11"/>
      <c r="D6" s="46">
        <f t="shared" si="0"/>
        <v>0</v>
      </c>
      <c r="E6" s="12"/>
    </row>
    <row r="7" spans="1:5" ht="20.25" thickTop="1" x14ac:dyDescent="0.25">
      <c r="A7" s="13"/>
      <c r="B7" s="14"/>
      <c r="C7" s="14"/>
      <c r="D7" s="45">
        <f t="shared" si="0"/>
        <v>0</v>
      </c>
      <c r="E7" s="15"/>
    </row>
    <row r="8" spans="1:5" x14ac:dyDescent="0.25">
      <c r="A8" s="7"/>
      <c r="B8" s="8"/>
      <c r="C8" s="8"/>
      <c r="D8" s="17">
        <f t="shared" si="0"/>
        <v>0</v>
      </c>
      <c r="E8" s="9"/>
    </row>
    <row r="9" spans="1:5" x14ac:dyDescent="0.25">
      <c r="A9" s="7"/>
      <c r="B9" s="8"/>
      <c r="C9" s="8"/>
      <c r="D9" s="17">
        <f t="shared" si="0"/>
        <v>0</v>
      </c>
      <c r="E9" s="9"/>
    </row>
    <row r="10" spans="1:5" x14ac:dyDescent="0.25">
      <c r="A10" s="7"/>
      <c r="B10" s="8"/>
      <c r="C10" s="8"/>
      <c r="D10" s="17">
        <f t="shared" si="0"/>
        <v>0</v>
      </c>
      <c r="E10" s="9"/>
    </row>
    <row r="11" spans="1:5" x14ac:dyDescent="0.25">
      <c r="A11" s="16"/>
      <c r="B11" s="17"/>
      <c r="C11" s="17"/>
      <c r="D11" s="17">
        <f>B11*C11</f>
        <v>0</v>
      </c>
      <c r="E11" s="18"/>
    </row>
    <row r="12" spans="1:5" x14ac:dyDescent="0.25">
      <c r="A12" s="16"/>
      <c r="B12" s="17"/>
      <c r="C12" s="17"/>
      <c r="D12" s="17">
        <f>B12*C12</f>
        <v>0</v>
      </c>
      <c r="E12" s="18"/>
    </row>
    <row r="13" spans="1:5" x14ac:dyDescent="0.25">
      <c r="A13" s="16"/>
      <c r="B13" s="17"/>
      <c r="C13" s="17"/>
      <c r="D13" s="17">
        <f>B13*C13</f>
        <v>0</v>
      </c>
      <c r="E13" s="18"/>
    </row>
    <row r="14" spans="1:5" x14ac:dyDescent="0.25">
      <c r="A14" s="16"/>
      <c r="B14" s="17"/>
      <c r="C14" s="17"/>
      <c r="D14" s="17">
        <f>B14*C14</f>
        <v>0</v>
      </c>
      <c r="E14" s="18"/>
    </row>
    <row r="15" spans="1:5" x14ac:dyDescent="0.25">
      <c r="A15" s="16"/>
      <c r="B15" s="17"/>
      <c r="C15" s="17"/>
      <c r="D15" s="17">
        <f>B15*C15</f>
        <v>0</v>
      </c>
      <c r="E15" s="18"/>
    </row>
    <row r="16" spans="1:5" ht="20.25" thickBot="1" x14ac:dyDescent="0.3">
      <c r="A16" s="37" t="s">
        <v>7</v>
      </c>
      <c r="B16" s="38"/>
      <c r="C16" s="38"/>
      <c r="D16" s="19">
        <f>SUM(D4:D15)</f>
        <v>0</v>
      </c>
      <c r="E16" s="20"/>
    </row>
    <row r="17" spans="1:5" x14ac:dyDescent="0.25">
      <c r="A17" s="21" t="s">
        <v>8</v>
      </c>
      <c r="B17" s="22">
        <f>D16*0.3</f>
        <v>0</v>
      </c>
      <c r="C17" s="39" t="s">
        <v>9</v>
      </c>
      <c r="D17" s="40"/>
      <c r="E17" s="23">
        <f>B17*0.8</f>
        <v>0</v>
      </c>
    </row>
    <row r="18" spans="1:5" x14ac:dyDescent="0.25">
      <c r="A18" s="24" t="s">
        <v>10</v>
      </c>
      <c r="B18" s="25">
        <f>D16*0.3</f>
        <v>0</v>
      </c>
      <c r="C18" s="41" t="s">
        <v>11</v>
      </c>
      <c r="D18" s="42"/>
      <c r="E18" s="26">
        <f>(B17+B18)*0.8</f>
        <v>0</v>
      </c>
    </row>
    <row r="19" spans="1:5" x14ac:dyDescent="0.25">
      <c r="A19" s="27" t="s">
        <v>12</v>
      </c>
      <c r="B19" s="28">
        <f>D16*0.4</f>
        <v>0</v>
      </c>
      <c r="C19" s="43"/>
      <c r="D19" s="44"/>
      <c r="E19" s="20"/>
    </row>
    <row r="20" spans="1:5" ht="136.5" customHeight="1" thickBot="1" x14ac:dyDescent="0.3">
      <c r="A20" s="30" t="s">
        <v>13</v>
      </c>
      <c r="B20" s="31"/>
      <c r="C20" s="31"/>
      <c r="D20" s="31"/>
      <c r="E20" s="32"/>
    </row>
    <row r="22" spans="1:5" x14ac:dyDescent="0.25">
      <c r="A22" s="92" t="s">
        <v>22</v>
      </c>
    </row>
  </sheetData>
  <protectedRanges>
    <protectedRange algorithmName="SHA-512" hashValue="dM2OhuG52wEj9CUjjx5GRNoFSEz7b00/xEjmqKhZ2IY5zjKmh1b0Il17tOFfUGNVQKPtXzi3GAtNjIf0kAHS8w==" saltValue="PLJnBpnzt9tHCSjsCR3ZtQ==" spinCount="100000" sqref="A2:E20" name="範圍1_1"/>
  </protectedRanges>
  <mergeCells count="7">
    <mergeCell ref="A20:E20"/>
    <mergeCell ref="A1:E1"/>
    <mergeCell ref="C2:D2"/>
    <mergeCell ref="A16:C16"/>
    <mergeCell ref="C17:D17"/>
    <mergeCell ref="C18:D18"/>
    <mergeCell ref="C19:D19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7"/>
  <sheetViews>
    <sheetView zoomScale="70" zoomScaleNormal="70" workbookViewId="0">
      <selection activeCell="F34" sqref="F34"/>
    </sheetView>
  </sheetViews>
  <sheetFormatPr defaultRowHeight="16.5" x14ac:dyDescent="0.25"/>
  <cols>
    <col min="2" max="2" width="14.375" customWidth="1"/>
    <col min="3" max="3" width="13.125" customWidth="1"/>
    <col min="4" max="4" width="13.875" customWidth="1"/>
    <col min="5" max="5" width="16.625" customWidth="1"/>
    <col min="6" max="6" width="14" customWidth="1"/>
    <col min="7" max="7" width="14.625" customWidth="1"/>
    <col min="8" max="8" width="14" customWidth="1"/>
    <col min="9" max="9" width="14.875" customWidth="1"/>
    <col min="10" max="10" width="14.5" customWidth="1"/>
    <col min="11" max="12" width="14" customWidth="1"/>
    <col min="14" max="15" width="14.5" bestFit="1" customWidth="1"/>
    <col min="16" max="16" width="17.875" bestFit="1" customWidth="1"/>
  </cols>
  <sheetData>
    <row r="1" spans="2:17" ht="17.25" thickBot="1" x14ac:dyDescent="0.3"/>
    <row r="2" spans="2:17" ht="26.25" thickBot="1" x14ac:dyDescent="0.3">
      <c r="B2" s="47"/>
      <c r="C2" s="48" t="s">
        <v>15</v>
      </c>
      <c r="D2" s="49"/>
      <c r="E2" s="49"/>
      <c r="F2" s="49"/>
      <c r="G2" s="49"/>
      <c r="H2" s="49"/>
      <c r="I2" s="49"/>
      <c r="J2" s="49"/>
      <c r="K2" s="49"/>
      <c r="L2" s="50"/>
    </row>
    <row r="3" spans="2:17" ht="26.25" thickBot="1" x14ac:dyDescent="0.3">
      <c r="B3" s="47"/>
      <c r="C3" s="51">
        <v>35</v>
      </c>
      <c r="D3" s="52">
        <v>40</v>
      </c>
      <c r="E3" s="53">
        <v>50</v>
      </c>
      <c r="F3" s="52">
        <v>60</v>
      </c>
      <c r="G3" s="54">
        <v>70</v>
      </c>
      <c r="H3" s="55">
        <v>75</v>
      </c>
      <c r="I3" s="56">
        <v>80</v>
      </c>
      <c r="J3" s="57">
        <v>85</v>
      </c>
      <c r="K3" s="58">
        <v>90</v>
      </c>
      <c r="L3" s="57">
        <v>100</v>
      </c>
      <c r="Q3" s="29"/>
    </row>
    <row r="4" spans="2:17" ht="25.5" x14ac:dyDescent="0.25">
      <c r="B4" s="59" t="s">
        <v>16</v>
      </c>
      <c r="C4" s="60">
        <f t="shared" ref="C4:L4" si="0">183*C3</f>
        <v>6405</v>
      </c>
      <c r="D4" s="60">
        <f t="shared" si="0"/>
        <v>7320</v>
      </c>
      <c r="E4" s="60">
        <f t="shared" si="0"/>
        <v>9150</v>
      </c>
      <c r="F4" s="60">
        <f t="shared" si="0"/>
        <v>10980</v>
      </c>
      <c r="G4" s="60">
        <f t="shared" si="0"/>
        <v>12810</v>
      </c>
      <c r="H4" s="60">
        <f t="shared" si="0"/>
        <v>13725</v>
      </c>
      <c r="I4" s="60">
        <f t="shared" si="0"/>
        <v>14640</v>
      </c>
      <c r="J4" s="60">
        <f t="shared" si="0"/>
        <v>15555</v>
      </c>
      <c r="K4" s="60">
        <f t="shared" si="0"/>
        <v>16470</v>
      </c>
      <c r="L4" s="61">
        <f t="shared" si="0"/>
        <v>18300</v>
      </c>
      <c r="Q4" s="29"/>
    </row>
    <row r="5" spans="2:17" ht="25.5" x14ac:dyDescent="0.25">
      <c r="B5" s="62" t="s">
        <v>17</v>
      </c>
      <c r="C5" s="63">
        <v>960</v>
      </c>
      <c r="D5" s="63">
        <v>960</v>
      </c>
      <c r="E5" s="63">
        <v>960</v>
      </c>
      <c r="F5" s="63">
        <v>960</v>
      </c>
      <c r="G5" s="64">
        <v>1081</v>
      </c>
      <c r="H5" s="65">
        <v>1162</v>
      </c>
      <c r="I5" s="64">
        <v>1358</v>
      </c>
      <c r="J5" s="64">
        <v>1358</v>
      </c>
      <c r="K5" s="64">
        <v>1358</v>
      </c>
      <c r="L5" s="64">
        <v>1529</v>
      </c>
      <c r="Q5" s="29"/>
    </row>
    <row r="6" spans="2:17" ht="25.5" x14ac:dyDescent="0.25">
      <c r="B6" s="62" t="s">
        <v>18</v>
      </c>
      <c r="C6" s="63">
        <v>450</v>
      </c>
      <c r="D6" s="64">
        <v>450</v>
      </c>
      <c r="E6" s="65">
        <v>594</v>
      </c>
      <c r="F6" s="64">
        <v>666</v>
      </c>
      <c r="G6" s="64">
        <v>810</v>
      </c>
      <c r="H6" s="65">
        <v>950</v>
      </c>
      <c r="I6" s="64">
        <v>950</v>
      </c>
      <c r="J6" s="64">
        <v>950</v>
      </c>
      <c r="K6" s="64">
        <v>990</v>
      </c>
      <c r="L6" s="64">
        <v>1143</v>
      </c>
      <c r="Q6" s="29"/>
    </row>
    <row r="7" spans="2:17" ht="26.25" thickBot="1" x14ac:dyDescent="0.3">
      <c r="B7" s="66" t="s">
        <v>19</v>
      </c>
      <c r="C7" s="67">
        <f t="shared" ref="C7:L7" si="1">C4*0.0211</f>
        <v>135.1455</v>
      </c>
      <c r="D7" s="67">
        <f t="shared" si="1"/>
        <v>154.452</v>
      </c>
      <c r="E7" s="67">
        <f t="shared" si="1"/>
        <v>193.065</v>
      </c>
      <c r="F7" s="67">
        <f t="shared" si="1"/>
        <v>231.678</v>
      </c>
      <c r="G7" s="67">
        <f t="shared" si="1"/>
        <v>270.291</v>
      </c>
      <c r="H7" s="67">
        <f t="shared" si="1"/>
        <v>289.59750000000003</v>
      </c>
      <c r="I7" s="67">
        <f t="shared" si="1"/>
        <v>308.904</v>
      </c>
      <c r="J7" s="67">
        <f t="shared" si="1"/>
        <v>328.21050000000002</v>
      </c>
      <c r="K7" s="67">
        <f t="shared" si="1"/>
        <v>347.517</v>
      </c>
      <c r="L7" s="68">
        <f t="shared" si="1"/>
        <v>386.13</v>
      </c>
      <c r="Q7" s="29"/>
    </row>
    <row r="8" spans="2:17" ht="26.25" thickBot="1" x14ac:dyDescent="0.3">
      <c r="B8" s="69" t="s">
        <v>20</v>
      </c>
      <c r="C8" s="70">
        <f>SUM(C4:C7)</f>
        <v>7950.1454999999996</v>
      </c>
      <c r="D8" s="71">
        <f t="shared" ref="D8:L8" si="2">SUM(D4:D7)</f>
        <v>8884.4519999999993</v>
      </c>
      <c r="E8" s="72">
        <f t="shared" si="2"/>
        <v>10897.065000000001</v>
      </c>
      <c r="F8" s="71">
        <f t="shared" si="2"/>
        <v>12837.678</v>
      </c>
      <c r="G8" s="73">
        <f t="shared" si="2"/>
        <v>14971.290999999999</v>
      </c>
      <c r="H8" s="74">
        <f t="shared" si="2"/>
        <v>16126.5975</v>
      </c>
      <c r="I8" s="73">
        <f t="shared" si="2"/>
        <v>17256.903999999999</v>
      </c>
      <c r="J8" s="71">
        <f t="shared" si="2"/>
        <v>18191.210500000001</v>
      </c>
      <c r="K8" s="73">
        <f t="shared" si="2"/>
        <v>19165.517</v>
      </c>
      <c r="L8" s="71">
        <f t="shared" si="2"/>
        <v>21358.13</v>
      </c>
      <c r="Q8" s="29"/>
    </row>
    <row r="10" spans="2:17" ht="17.25" thickBot="1" x14ac:dyDescent="0.3"/>
    <row r="11" spans="2:17" ht="26.25" thickBot="1" x14ac:dyDescent="0.3">
      <c r="B11" s="75"/>
      <c r="C11" s="48" t="s">
        <v>15</v>
      </c>
      <c r="D11" s="50"/>
    </row>
    <row r="12" spans="2:17" ht="26.25" thickBot="1" x14ac:dyDescent="0.3">
      <c r="B12" s="76" t="s">
        <v>21</v>
      </c>
      <c r="C12" s="77">
        <v>4</v>
      </c>
      <c r="D12" s="78">
        <v>8</v>
      </c>
    </row>
    <row r="13" spans="2:17" ht="25.5" x14ac:dyDescent="0.25">
      <c r="B13" s="79" t="s">
        <v>16</v>
      </c>
      <c r="C13" s="80">
        <f>183*C12</f>
        <v>732</v>
      </c>
      <c r="D13" s="81">
        <f>183*D12</f>
        <v>1464</v>
      </c>
      <c r="P13" s="82"/>
    </row>
    <row r="14" spans="2:17" ht="25.5" x14ac:dyDescent="0.25">
      <c r="B14" s="83" t="s">
        <v>17</v>
      </c>
      <c r="C14" s="84">
        <v>32</v>
      </c>
      <c r="D14" s="85">
        <v>32</v>
      </c>
    </row>
    <row r="15" spans="2:17" ht="25.5" x14ac:dyDescent="0.25">
      <c r="B15" s="83" t="s">
        <v>18</v>
      </c>
      <c r="C15" s="84">
        <v>44</v>
      </c>
      <c r="D15" s="85">
        <v>92</v>
      </c>
    </row>
    <row r="16" spans="2:17" ht="26.25" thickBot="1" x14ac:dyDescent="0.3">
      <c r="B16" s="86" t="s">
        <v>19</v>
      </c>
      <c r="C16" s="87">
        <f>C13*0.0211</f>
        <v>15.4452</v>
      </c>
      <c r="D16" s="88">
        <f>D13*0.0211</f>
        <v>30.8904</v>
      </c>
    </row>
    <row r="17" spans="2:4" ht="26.25" thickBot="1" x14ac:dyDescent="0.3">
      <c r="B17" s="89" t="s">
        <v>20</v>
      </c>
      <c r="C17" s="90">
        <f>SUM(C13:C16)</f>
        <v>823.4452</v>
      </c>
      <c r="D17" s="91">
        <f>SUM(D13:D16)</f>
        <v>1618.8904</v>
      </c>
    </row>
  </sheetData>
  <mergeCells count="2">
    <mergeCell ref="C2:L2"/>
    <mergeCell ref="C11:D11"/>
  </mergeCells>
  <phoneticPr fontId="3" type="noConversion"/>
  <pageMargins left="0.7" right="0.7" top="0.75" bottom="0.75" header="0.3" footer="0.3"/>
  <pageSetup paperSize="9" scale="8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經費規劃表</vt:lpstr>
      <vt:lpstr>工讀生負擔時數試算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2021-07-13T05:33:38Z</dcterms:created>
  <dcterms:modified xsi:type="dcterms:W3CDTF">2023-12-15T01:13:01Z</dcterms:modified>
</cp:coreProperties>
</file>